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autoCompressPictures="0"/>
  <bookViews>
    <workbookView xWindow="240" yWindow="60" windowWidth="18700" windowHeight="13460"/>
  </bookViews>
  <sheets>
    <sheet name="Sheet1" sheetId="1" r:id="rId1"/>
    <sheet name="Sheet2" sheetId="2" r:id="rId2"/>
    <sheet name="Sheet3" sheetId="3" r:id="rId3"/>
  </sheets>
  <definedNames>
    <definedName name="_xlnm.Print_Area" localSheetId="0">Sheet1!$A$1:$G$68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64" i="1" l="1"/>
  <c r="G65" i="1"/>
  <c r="E43" i="1"/>
  <c r="E44" i="1"/>
  <c r="E45" i="1"/>
  <c r="E46" i="1"/>
  <c r="E47" i="1"/>
  <c r="E48" i="1"/>
  <c r="E49" i="1"/>
  <c r="E50" i="1"/>
  <c r="E51" i="1"/>
  <c r="E8" i="1"/>
  <c r="E65" i="1"/>
  <c r="E32" i="1"/>
  <c r="E33" i="1"/>
  <c r="E34" i="1"/>
  <c r="E35" i="1"/>
  <c r="E36" i="1"/>
  <c r="E37" i="1"/>
  <c r="E38" i="1"/>
  <c r="E39" i="1"/>
  <c r="E40" i="1"/>
  <c r="E7" i="1"/>
  <c r="E64" i="1"/>
  <c r="G50" i="1"/>
  <c r="G49" i="1"/>
  <c r="G48" i="1"/>
  <c r="G47" i="1"/>
  <c r="G46" i="1"/>
  <c r="G45" i="1"/>
  <c r="G44" i="1"/>
  <c r="G43" i="1"/>
  <c r="F51" i="1"/>
  <c r="D51" i="1"/>
  <c r="E54" i="1"/>
  <c r="G54" i="1"/>
  <c r="E55" i="1"/>
  <c r="E56" i="1"/>
  <c r="G55" i="1"/>
  <c r="G56" i="1"/>
  <c r="D56" i="1"/>
  <c r="F56" i="1"/>
  <c r="G63" i="1"/>
  <c r="G39" i="1"/>
  <c r="G38" i="1"/>
  <c r="G37" i="1"/>
  <c r="G36" i="1"/>
  <c r="G35" i="1"/>
  <c r="G34" i="1"/>
  <c r="G33" i="1"/>
  <c r="G32" i="1"/>
  <c r="F40" i="1"/>
  <c r="D40" i="1"/>
  <c r="D29" i="1"/>
  <c r="G28" i="1"/>
  <c r="G27" i="1"/>
  <c r="G26" i="1"/>
  <c r="G25" i="1"/>
  <c r="G24" i="1"/>
  <c r="G23" i="1"/>
  <c r="G22" i="1"/>
  <c r="G21" i="1"/>
  <c r="G20" i="1"/>
  <c r="F29" i="1"/>
  <c r="E28" i="1"/>
  <c r="E27" i="1"/>
  <c r="E26" i="1"/>
  <c r="E25" i="1"/>
  <c r="E24" i="1"/>
  <c r="E23" i="1"/>
  <c r="E22" i="1"/>
  <c r="E21" i="1"/>
  <c r="E20" i="1"/>
  <c r="F17" i="1"/>
  <c r="G15" i="1"/>
  <c r="E15" i="1"/>
  <c r="G14" i="1"/>
  <c r="E14" i="1"/>
  <c r="G13" i="1"/>
  <c r="E13" i="1"/>
  <c r="G9" i="1"/>
  <c r="G8" i="1"/>
  <c r="G7" i="1"/>
  <c r="G6" i="1"/>
  <c r="E9" i="1"/>
  <c r="D10" i="1"/>
  <c r="E16" i="1"/>
  <c r="E6" i="1"/>
  <c r="G51" i="1"/>
  <c r="F65" i="1"/>
  <c r="F58" i="1"/>
  <c r="F61" i="1"/>
  <c r="F62" i="1"/>
  <c r="G16" i="1"/>
  <c r="G29" i="1"/>
  <c r="F63" i="1"/>
  <c r="G40" i="1"/>
  <c r="F64" i="1"/>
  <c r="E29" i="1"/>
  <c r="E63" i="1"/>
  <c r="E17" i="1"/>
  <c r="E58" i="1"/>
  <c r="E61" i="1"/>
  <c r="E62" i="1"/>
</calcChain>
</file>

<file path=xl/comments1.xml><?xml version="1.0" encoding="utf-8"?>
<comments xmlns="http://schemas.openxmlformats.org/spreadsheetml/2006/main">
  <authors>
    <author>Jeff Grider</author>
  </authors>
  <commentList>
    <comment ref="C5" authorId="0">
      <text>
        <r>
          <rPr>
            <sz val="8"/>
            <color indexed="81"/>
            <rFont val="Tahoma"/>
            <family val="2"/>
          </rPr>
          <t>Estimated yield per acre</t>
        </r>
      </text>
    </comment>
    <comment ref="D5" authorId="0">
      <text>
        <r>
          <rPr>
            <sz val="8"/>
            <color indexed="81"/>
            <rFont val="Tahoma"/>
            <family val="2"/>
          </rPr>
          <t>Acres that will be producing each commodity</t>
        </r>
        <r>
          <rPr>
            <sz val="4"/>
            <color indexed="81"/>
            <rFont val="Tahoma"/>
            <family val="2"/>
          </rPr>
          <t xml:space="preserve">
</t>
        </r>
      </text>
    </comment>
    <comment ref="F5" authorId="0">
      <text>
        <r>
          <rPr>
            <sz val="8"/>
            <color indexed="81"/>
            <rFont val="Tahoma"/>
            <family val="2"/>
          </rPr>
          <t xml:space="preserve">What were the total bushels you produced for each crop
</t>
        </r>
        <r>
          <rPr>
            <i/>
            <sz val="8"/>
            <color indexed="81"/>
            <rFont val="Tahoma"/>
            <family val="2"/>
          </rPr>
          <t>(after the harvest period)</t>
        </r>
        <r>
          <rPr>
            <sz val="9"/>
            <color indexed="81"/>
            <rFont val="Tahoma"/>
            <family val="2"/>
          </rPr>
          <t xml:space="preserve">
</t>
        </r>
      </text>
    </comment>
    <comment ref="D12" authorId="0">
      <text>
        <r>
          <rPr>
            <sz val="8"/>
            <color indexed="81"/>
            <rFont val="Tahoma"/>
            <family val="2"/>
          </rPr>
          <t>What price can you expect to receive for your crop?
update this number periodically to see the effect on your budgeted income</t>
        </r>
      </text>
    </comment>
    <comment ref="F12" authorId="0">
      <text>
        <r>
          <rPr>
            <sz val="8"/>
            <color indexed="81"/>
            <rFont val="Tahoma"/>
            <family val="2"/>
          </rPr>
          <t>What was the total dollar amount you sold each commodity for? Make sure to subtract dicounts and add in premiums to arrive at spendable dollars.</t>
        </r>
        <r>
          <rPr>
            <sz val="9"/>
            <color indexed="81"/>
            <rFont val="Tahoma"/>
            <family val="2"/>
          </rPr>
          <t xml:space="preserve">
</t>
        </r>
      </text>
    </comment>
    <comment ref="D19" authorId="0">
      <text>
        <r>
          <rPr>
            <sz val="8"/>
            <color indexed="81"/>
            <rFont val="Tahoma"/>
            <family val="2"/>
          </rPr>
          <t xml:space="preserve">What is average cost per acre for each of the following inputs? </t>
        </r>
        <r>
          <rPr>
            <sz val="9"/>
            <color indexed="81"/>
            <rFont val="Tahoma"/>
            <family val="2"/>
          </rPr>
          <t xml:space="preserve">
</t>
        </r>
      </text>
    </comment>
    <comment ref="F19" authorId="0">
      <text>
        <r>
          <rPr>
            <sz val="8"/>
            <color indexed="81"/>
            <rFont val="Tahoma"/>
            <family val="2"/>
          </rPr>
          <t>What was the total dollar figure paid for each input?</t>
        </r>
        <r>
          <rPr>
            <sz val="9"/>
            <color indexed="81"/>
            <rFont val="Tahoma"/>
            <family val="2"/>
          </rPr>
          <t xml:space="preserve">
</t>
        </r>
      </text>
    </comment>
    <comment ref="B28" authorId="0">
      <text>
        <r>
          <rPr>
            <sz val="8"/>
            <color indexed="81"/>
            <rFont val="Tahoma"/>
            <family val="2"/>
          </rPr>
          <t>Operation costs should include fuel,machinery,and labor expences.</t>
        </r>
        <r>
          <rPr>
            <sz val="9"/>
            <color indexed="81"/>
            <rFont val="Tahoma"/>
            <family val="2"/>
          </rPr>
          <t xml:space="preserve">
</t>
        </r>
      </text>
    </comment>
    <comment ref="D31" authorId="0">
      <text>
        <r>
          <rPr>
            <sz val="8"/>
            <color indexed="81"/>
            <rFont val="Tahoma"/>
            <family val="2"/>
          </rPr>
          <t>What is the average cost for each of the fellowing inputs?</t>
        </r>
        <r>
          <rPr>
            <sz val="9"/>
            <color indexed="81"/>
            <rFont val="Tahoma"/>
            <family val="2"/>
          </rPr>
          <t xml:space="preserve">
</t>
        </r>
      </text>
    </comment>
    <comment ref="F31" authorId="0">
      <text>
        <r>
          <rPr>
            <sz val="8"/>
            <color indexed="81"/>
            <rFont val="Tahoma"/>
            <family val="2"/>
          </rPr>
          <t>What was the total dollar figure for each of the following inputs?</t>
        </r>
        <r>
          <rPr>
            <sz val="9"/>
            <color indexed="81"/>
            <rFont val="Tahoma"/>
            <family val="2"/>
          </rPr>
          <t xml:space="preserve">
</t>
        </r>
      </text>
    </comment>
    <comment ref="B39" authorId="0">
      <text>
        <r>
          <rPr>
            <sz val="8"/>
            <color indexed="81"/>
            <rFont val="Tahoma"/>
            <family val="2"/>
          </rPr>
          <t>operation cost should include fuel, machinery, and labor expences.</t>
        </r>
        <r>
          <rPr>
            <sz val="9"/>
            <color indexed="81"/>
            <rFont val="Tahoma"/>
            <family val="2"/>
          </rPr>
          <t xml:space="preserve">
</t>
        </r>
      </text>
    </comment>
    <comment ref="D42" authorId="0">
      <text>
        <r>
          <rPr>
            <sz val="8"/>
            <color indexed="81"/>
            <rFont val="Tahoma"/>
            <family val="2"/>
          </rPr>
          <t>What is the average cost for each of the fellowing inputs?</t>
        </r>
        <r>
          <rPr>
            <sz val="9"/>
            <color indexed="81"/>
            <rFont val="Tahoma"/>
            <family val="2"/>
          </rPr>
          <t xml:space="preserve">
</t>
        </r>
      </text>
    </comment>
    <comment ref="F42" authorId="0">
      <text>
        <r>
          <rPr>
            <sz val="8"/>
            <color indexed="81"/>
            <rFont val="Tahoma"/>
            <family val="2"/>
          </rPr>
          <t>What was the total dollar figure for each of the following inputs?</t>
        </r>
        <r>
          <rPr>
            <sz val="9"/>
            <color indexed="81"/>
            <rFont val="Tahoma"/>
            <family val="2"/>
          </rPr>
          <t xml:space="preserve">
</t>
        </r>
      </text>
    </comment>
    <comment ref="B50" authorId="0">
      <text>
        <r>
          <rPr>
            <sz val="8"/>
            <color indexed="81"/>
            <rFont val="Tahoma"/>
            <family val="2"/>
          </rPr>
          <t>operation cost should include fuel, machinery, and labor expences.</t>
        </r>
        <r>
          <rPr>
            <sz val="9"/>
            <color indexed="81"/>
            <rFont val="Tahoma"/>
            <family val="2"/>
          </rPr>
          <t xml:space="preserve">
</t>
        </r>
      </text>
    </comment>
    <comment ref="D53" authorId="0">
      <text>
        <r>
          <rPr>
            <sz val="8"/>
            <color indexed="81"/>
            <rFont val="Tahoma"/>
            <family val="2"/>
          </rPr>
          <t>What is the average cost for each of the fellowing inputs?</t>
        </r>
        <r>
          <rPr>
            <sz val="9"/>
            <color indexed="81"/>
            <rFont val="Tahoma"/>
            <family val="2"/>
          </rPr>
          <t xml:space="preserve">
</t>
        </r>
      </text>
    </comment>
    <comment ref="F53" authorId="0">
      <text>
        <r>
          <rPr>
            <sz val="8"/>
            <color indexed="81"/>
            <rFont val="Tahoma"/>
            <family val="2"/>
          </rPr>
          <t>What was the total dollar figure for each of the fellowing inputs?</t>
        </r>
        <r>
          <rPr>
            <sz val="9"/>
            <color indexed="81"/>
            <rFont val="Tahoma"/>
            <family val="2"/>
          </rPr>
          <t xml:space="preserve">
</t>
        </r>
      </text>
    </comment>
  </commentList>
</comments>
</file>

<file path=xl/sharedStrings.xml><?xml version="1.0" encoding="utf-8"?>
<sst xmlns="http://schemas.openxmlformats.org/spreadsheetml/2006/main" count="86" uniqueCount="49">
  <si>
    <t>Crop Budget</t>
  </si>
  <si>
    <t>Fill in the light-colored areas with numbers that make sense for your farming operation.  If you have questions about what to enter, hover your mouse over the column titles to see an explanation.  The numbers currently in the spreadsheet are only an example on how to enter your figures.  Replace them with numbers representative of your operation.</t>
  </si>
  <si>
    <t>YIELD</t>
  </si>
  <si>
    <r>
      <t xml:space="preserve">Yield/Acre
</t>
    </r>
    <r>
      <rPr>
        <sz val="8"/>
        <color indexed="8"/>
        <rFont val="Arial"/>
        <family val="2"/>
      </rPr>
      <t>(Bushels/Acre)</t>
    </r>
  </si>
  <si>
    <t>Acres</t>
  </si>
  <si>
    <r>
      <t xml:space="preserve">Expected Production
</t>
    </r>
    <r>
      <rPr>
        <sz val="8"/>
        <color indexed="8"/>
        <rFont val="Arial"/>
        <family val="2"/>
      </rPr>
      <t>(Total Bushels)</t>
    </r>
  </si>
  <si>
    <r>
      <t xml:space="preserve">Actual Production
</t>
    </r>
    <r>
      <rPr>
        <sz val="8"/>
        <color indexed="8"/>
        <rFont val="Arial"/>
        <family val="2"/>
      </rPr>
      <t>(Total Bushels)</t>
    </r>
  </si>
  <si>
    <r>
      <t xml:space="preserve">Actual Yield
</t>
    </r>
    <r>
      <rPr>
        <sz val="8"/>
        <color indexed="8"/>
        <rFont val="Arial"/>
        <family val="2"/>
      </rPr>
      <t>(Bushels/Acre)</t>
    </r>
  </si>
  <si>
    <t>Corn</t>
  </si>
  <si>
    <t>Beans</t>
  </si>
  <si>
    <t>Wheat</t>
  </si>
  <si>
    <t>Hay &amp; Pasture</t>
  </si>
  <si>
    <t>Total Acres</t>
  </si>
  <si>
    <t>INCOME</t>
  </si>
  <si>
    <t>Price</t>
  </si>
  <si>
    <t>Budgeted Income</t>
  </si>
  <si>
    <t>Actual Income</t>
  </si>
  <si>
    <t>Actual Income/Acre</t>
  </si>
  <si>
    <t>USDA</t>
  </si>
  <si>
    <t>Total Income</t>
  </si>
  <si>
    <t>EXPENSES</t>
  </si>
  <si>
    <t>Budget/Acre</t>
  </si>
  <si>
    <t>Budgeted Expense</t>
  </si>
  <si>
    <t>Actual Expense</t>
  </si>
  <si>
    <t>Actual Expense/Acre</t>
  </si>
  <si>
    <t>P &amp; K</t>
  </si>
  <si>
    <t>NH3</t>
  </si>
  <si>
    <t>Seed</t>
  </si>
  <si>
    <t>Herbicide</t>
  </si>
  <si>
    <t>Insecticide</t>
  </si>
  <si>
    <t>Cash rent</t>
  </si>
  <si>
    <t>Crop ins.</t>
  </si>
  <si>
    <t>Interest</t>
  </si>
  <si>
    <t>Operations</t>
  </si>
  <si>
    <t>Subtotal</t>
  </si>
  <si>
    <t>Fungicide</t>
  </si>
  <si>
    <t>Hay</t>
  </si>
  <si>
    <t>Seeding</t>
  </si>
  <si>
    <t>TOTAL EXPENSE</t>
  </si>
  <si>
    <t>Budgeted</t>
  </si>
  <si>
    <t>Actual</t>
  </si>
  <si>
    <t>Net Selling Price</t>
  </si>
  <si>
    <t>Net Income</t>
  </si>
  <si>
    <t>Net Income/Acre</t>
  </si>
  <si>
    <t>Corn Breakeven</t>
  </si>
  <si>
    <t>Bean Breakeven</t>
  </si>
  <si>
    <t>Alliance Grain Co. Gibson City, IL 60936</t>
  </si>
  <si>
    <t>Phone (217) 784-4284     Fax (217) 784-8949</t>
  </si>
  <si>
    <t>Wheat Breakeven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</si>
</sst>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name val="Arial"/>
      <family val="2"/>
    </font>
    <font>
      <sz val="11"/>
      <name val="Arial"/>
      <family val="2"/>
    </font>
    <font>
      <b/>
      <i/>
      <sz val="11"/>
      <name val="Arial"/>
      <family val="2"/>
    </font>
    <font>
      <sz val="8"/>
      <color indexed="81"/>
      <name val="Tahoma"/>
      <family val="2"/>
    </font>
    <font>
      <sz val="8"/>
      <color indexed="8"/>
      <name val="Arial"/>
      <family val="2"/>
    </font>
    <font>
      <i/>
      <sz val="8"/>
      <color indexed="81"/>
      <name val="Tahoma"/>
      <family val="2"/>
    </font>
    <font>
      <sz val="11"/>
      <color theme="1"/>
      <name val="Arial"/>
      <family val="2"/>
    </font>
    <font>
      <b/>
      <sz val="11"/>
      <color theme="1"/>
      <name val="Arial"/>
      <family val="2"/>
    </font>
    <font>
      <sz val="8"/>
      <color theme="1"/>
      <name val="Arial"/>
      <family val="2"/>
    </font>
    <font>
      <b/>
      <sz val="20"/>
      <color theme="1"/>
      <name val="Arial"/>
      <family val="2"/>
    </font>
    <font>
      <sz val="4"/>
      <color indexed="81"/>
      <name val="Tahoma"/>
      <family val="2"/>
    </font>
    <font>
      <sz val="9"/>
      <color indexed="81"/>
      <name val="Tahoma"/>
      <family val="2"/>
    </font>
    <font>
      <sz val="8"/>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2">
    <border>
      <left/>
      <right/>
      <top/>
      <bottom/>
      <diagonal/>
    </border>
    <border>
      <left/>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6">
    <xf numFmtId="0" fontId="0" fillId="0" borderId="0" xfId="0"/>
    <xf numFmtId="0" fontId="0" fillId="0" borderId="0" xfId="0"/>
    <xf numFmtId="44" fontId="8" fillId="2" borderId="0" xfId="2" applyFont="1" applyFill="1" applyProtection="1">
      <protection locked="0"/>
    </xf>
    <xf numFmtId="44" fontId="8" fillId="2" borderId="1" xfId="2" applyFont="1" applyFill="1" applyBorder="1" applyProtection="1">
      <protection locked="0"/>
    </xf>
    <xf numFmtId="44" fontId="8" fillId="3" borderId="0" xfId="2" applyFont="1" applyFill="1" applyProtection="1">
      <protection locked="0"/>
    </xf>
    <xf numFmtId="44" fontId="8" fillId="3" borderId="1" xfId="2" applyFont="1" applyFill="1" applyBorder="1" applyProtection="1">
      <protection locked="0"/>
    </xf>
    <xf numFmtId="43" fontId="8" fillId="4" borderId="0" xfId="1" applyNumberFormat="1" applyFont="1" applyFill="1" applyProtection="1">
      <protection locked="0"/>
    </xf>
    <xf numFmtId="43" fontId="8" fillId="4" borderId="1" xfId="1" applyNumberFormat="1" applyFont="1" applyFill="1" applyBorder="1" applyProtection="1">
      <protection locked="0"/>
    </xf>
    <xf numFmtId="0" fontId="8" fillId="0" borderId="0" xfId="0" applyFont="1" applyAlignment="1" applyProtection="1">
      <alignment horizontal="center"/>
    </xf>
    <xf numFmtId="0" fontId="9" fillId="5" borderId="0" xfId="0" applyFont="1" applyFill="1" applyAlignment="1" applyProtection="1">
      <alignment vertical="center"/>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xf>
    <xf numFmtId="0" fontId="8" fillId="5" borderId="0" xfId="0" applyFont="1" applyFill="1" applyProtection="1"/>
    <xf numFmtId="43" fontId="8" fillId="5" borderId="0" xfId="0" applyNumberFormat="1" applyFont="1" applyFill="1" applyProtection="1"/>
    <xf numFmtId="43" fontId="8" fillId="5" borderId="1" xfId="0" applyNumberFormat="1" applyFont="1" applyFill="1" applyBorder="1" applyProtection="1"/>
    <xf numFmtId="49" fontId="9" fillId="5" borderId="0" xfId="0" applyNumberFormat="1" applyFont="1" applyFill="1" applyProtection="1"/>
    <xf numFmtId="43" fontId="8" fillId="5" borderId="0" xfId="1" applyFont="1" applyFill="1" applyProtection="1"/>
    <xf numFmtId="43" fontId="2" fillId="5" borderId="0" xfId="1" applyFont="1" applyFill="1" applyProtection="1"/>
    <xf numFmtId="49" fontId="8" fillId="0" borderId="0" xfId="0" applyNumberFormat="1" applyFont="1" applyProtection="1"/>
    <xf numFmtId="2" fontId="8" fillId="0" borderId="0" xfId="0" applyNumberFormat="1" applyFont="1" applyProtection="1"/>
    <xf numFmtId="2" fontId="2" fillId="0" borderId="0" xfId="0" applyNumberFormat="1" applyFont="1" applyProtection="1"/>
    <xf numFmtId="0" fontId="2" fillId="6" borderId="0" xfId="0" applyFont="1" applyFill="1" applyProtection="1"/>
    <xf numFmtId="2" fontId="9" fillId="6" borderId="1" xfId="0" applyNumberFormat="1" applyFont="1" applyFill="1" applyBorder="1" applyAlignment="1" applyProtection="1">
      <alignment horizontal="center"/>
    </xf>
    <xf numFmtId="0" fontId="9" fillId="6" borderId="1" xfId="0" applyFont="1" applyFill="1" applyBorder="1" applyAlignment="1" applyProtection="1">
      <alignment horizontal="center"/>
    </xf>
    <xf numFmtId="0" fontId="9" fillId="6" borderId="1" xfId="0" applyFont="1" applyFill="1" applyBorder="1" applyProtection="1"/>
    <xf numFmtId="44" fontId="8" fillId="6" borderId="0" xfId="2" applyFont="1" applyFill="1" applyProtection="1"/>
    <xf numFmtId="44" fontId="8" fillId="6" borderId="1" xfId="2" applyFont="1" applyFill="1" applyBorder="1" applyProtection="1"/>
    <xf numFmtId="44" fontId="9" fillId="6" borderId="0" xfId="2" applyFont="1" applyFill="1" applyProtection="1"/>
    <xf numFmtId="44" fontId="2" fillId="6" borderId="0" xfId="2" applyFont="1" applyFill="1" applyProtection="1"/>
    <xf numFmtId="0" fontId="2" fillId="0" borderId="0" xfId="0" applyFont="1" applyProtection="1"/>
    <xf numFmtId="0" fontId="2" fillId="7" borderId="0" xfId="0" applyFont="1" applyFill="1" applyProtection="1"/>
    <xf numFmtId="2" fontId="9" fillId="7" borderId="1" xfId="0" applyNumberFormat="1" applyFont="1" applyFill="1" applyBorder="1" applyAlignment="1" applyProtection="1">
      <alignment horizontal="center"/>
    </xf>
    <xf numFmtId="0" fontId="9" fillId="7" borderId="1" xfId="0" applyFont="1" applyFill="1" applyBorder="1" applyAlignment="1" applyProtection="1">
      <alignment horizontal="center"/>
    </xf>
    <xf numFmtId="44" fontId="8" fillId="7" borderId="0" xfId="2" applyFont="1" applyFill="1" applyProtection="1"/>
    <xf numFmtId="44" fontId="8" fillId="7" borderId="1" xfId="2" applyFont="1" applyFill="1" applyBorder="1" applyProtection="1"/>
    <xf numFmtId="44" fontId="9" fillId="7" borderId="0" xfId="2" applyFont="1" applyFill="1" applyProtection="1"/>
    <xf numFmtId="44" fontId="2" fillId="7" borderId="0" xfId="2" applyFont="1" applyFill="1" applyProtection="1"/>
    <xf numFmtId="0" fontId="9" fillId="8" borderId="0" xfId="0" applyFont="1" applyFill="1" applyAlignment="1" applyProtection="1">
      <alignment horizontal="center"/>
    </xf>
    <xf numFmtId="0" fontId="8" fillId="8" borderId="0" xfId="0" applyFont="1" applyFill="1" applyProtection="1"/>
    <xf numFmtId="2" fontId="8" fillId="8" borderId="0" xfId="0" applyNumberFormat="1" applyFont="1" applyFill="1" applyProtection="1"/>
    <xf numFmtId="44" fontId="3" fillId="8" borderId="0" xfId="2" applyFont="1" applyFill="1" applyProtection="1"/>
    <xf numFmtId="44" fontId="8" fillId="8" borderId="0" xfId="2" applyFont="1" applyFill="1" applyAlignment="1" applyProtection="1"/>
    <xf numFmtId="44" fontId="8" fillId="8" borderId="0" xfId="2" applyFont="1" applyFill="1" applyProtection="1"/>
    <xf numFmtId="43" fontId="8" fillId="4" borderId="0" xfId="0" applyNumberFormat="1" applyFont="1" applyFill="1" applyProtection="1">
      <protection locked="0"/>
    </xf>
    <xf numFmtId="43" fontId="8" fillId="4" borderId="1" xfId="0" applyNumberFormat="1" applyFont="1" applyFill="1" applyBorder="1" applyProtection="1">
      <protection locked="0"/>
    </xf>
    <xf numFmtId="2" fontId="8" fillId="5" borderId="0" xfId="0" applyNumberFormat="1" applyFont="1" applyFill="1" applyProtection="1"/>
    <xf numFmtId="2" fontId="8" fillId="5" borderId="1" xfId="0" applyNumberFormat="1" applyFont="1" applyFill="1" applyBorder="1" applyProtection="1"/>
    <xf numFmtId="2" fontId="9" fillId="8" borderId="1" xfId="0" applyNumberFormat="1" applyFont="1" applyFill="1" applyBorder="1" applyAlignment="1" applyProtection="1">
      <alignment horizontal="center"/>
    </xf>
    <xf numFmtId="0" fontId="9" fillId="8" borderId="1" xfId="0" applyFont="1" applyFill="1" applyBorder="1" applyAlignment="1" applyProtection="1">
      <alignment horizontal="center"/>
    </xf>
    <xf numFmtId="0" fontId="8" fillId="8" borderId="0" xfId="0" applyFont="1" applyFill="1" applyAlignment="1" applyProtection="1"/>
    <xf numFmtId="0" fontId="8" fillId="7" borderId="0" xfId="0" applyFont="1" applyFill="1" applyAlignment="1" applyProtection="1">
      <alignment horizontal="left"/>
    </xf>
    <xf numFmtId="0" fontId="8" fillId="7" borderId="0" xfId="0" applyFont="1" applyFill="1" applyAlignment="1" applyProtection="1">
      <alignment horizontal="left"/>
    </xf>
    <xf numFmtId="0" fontId="4" fillId="7" borderId="0" xfId="0" applyFont="1" applyFill="1" applyAlignment="1" applyProtection="1">
      <alignment horizontal="left"/>
    </xf>
    <xf numFmtId="0" fontId="10" fillId="0" borderId="0" xfId="0" applyFont="1" applyAlignment="1" applyProtection="1">
      <alignment horizontal="center"/>
    </xf>
    <xf numFmtId="0" fontId="3" fillId="7" borderId="0" xfId="0" applyFont="1" applyFill="1" applyAlignment="1" applyProtection="1">
      <alignment horizontal="left"/>
    </xf>
    <xf numFmtId="0" fontId="4" fillId="7" borderId="0" xfId="0" applyFont="1" applyFill="1" applyAlignment="1" applyProtection="1">
      <alignment horizontal="left"/>
    </xf>
    <xf numFmtId="0" fontId="2" fillId="7" borderId="0" xfId="0" applyFont="1" applyFill="1" applyAlignment="1" applyProtection="1">
      <alignment horizontal="left"/>
    </xf>
    <xf numFmtId="0" fontId="2" fillId="8" borderId="0" xfId="0" applyFont="1" applyFill="1" applyAlignment="1" applyProtection="1">
      <alignment horizontal="left"/>
    </xf>
    <xf numFmtId="0" fontId="8" fillId="7" borderId="0" xfId="0" applyFont="1" applyFill="1" applyAlignment="1" applyProtection="1">
      <alignment horizontal="left"/>
    </xf>
    <xf numFmtId="0" fontId="9" fillId="5" borderId="0" xfId="0" applyFont="1" applyFill="1" applyAlignment="1" applyProtection="1">
      <alignment horizontal="center" vertical="center" textRotation="90"/>
    </xf>
    <xf numFmtId="0" fontId="9" fillId="6" borderId="0" xfId="0" applyFont="1" applyFill="1" applyAlignment="1" applyProtection="1">
      <alignment horizontal="center" vertical="center" textRotation="90"/>
    </xf>
    <xf numFmtId="0" fontId="9" fillId="7" borderId="0" xfId="0" applyFont="1" applyFill="1" applyAlignment="1" applyProtection="1">
      <alignment horizontal="center" vertical="center" textRotation="90"/>
    </xf>
    <xf numFmtId="0" fontId="2" fillId="6" borderId="0" xfId="0" applyFont="1" applyFill="1" applyAlignment="1" applyProtection="1">
      <alignment horizontal="left"/>
    </xf>
    <xf numFmtId="0" fontId="11" fillId="0" borderId="0" xfId="0" applyFont="1" applyAlignment="1" applyProtection="1">
      <alignment horizontal="center" vertical="center"/>
    </xf>
    <xf numFmtId="0" fontId="8" fillId="6" borderId="0" xfId="0" applyFont="1" applyFill="1" applyAlignment="1" applyProtection="1">
      <alignment horizontal="left"/>
    </xf>
    <xf numFmtId="0" fontId="8" fillId="0" borderId="0" xfId="0" applyFont="1" applyAlignment="1" applyProtection="1">
      <alignment horizontal="center"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9"/>
  <sheetViews>
    <sheetView tabSelected="1" workbookViewId="0">
      <selection activeCell="D79" sqref="D79"/>
    </sheetView>
  </sheetViews>
  <sheetFormatPr baseColWidth="10" defaultColWidth="8.83203125" defaultRowHeight="14" x14ac:dyDescent="0"/>
  <cols>
    <col min="1" max="1" width="3.6640625" bestFit="1" customWidth="1"/>
    <col min="2" max="2" width="14.5" bestFit="1" customWidth="1"/>
    <col min="3" max="3" width="14.6640625" customWidth="1"/>
    <col min="4" max="4" width="13.6640625" bestFit="1" customWidth="1"/>
    <col min="5" max="5" width="24.33203125" customWidth="1"/>
    <col min="6" max="6" width="19.5" customWidth="1"/>
    <col min="7" max="7" width="22.6640625" customWidth="1"/>
  </cols>
  <sheetData>
    <row r="1" spans="1:7" ht="94.5" customHeight="1">
      <c r="A1" s="63" t="s">
        <v>0</v>
      </c>
      <c r="B1" s="63"/>
      <c r="C1" s="63"/>
      <c r="D1" s="63"/>
      <c r="E1" s="63"/>
      <c r="F1" s="63"/>
      <c r="G1" s="63"/>
    </row>
    <row r="2" spans="1:7" ht="16.5" customHeight="1">
      <c r="A2" s="8"/>
      <c r="B2" s="8"/>
      <c r="C2" s="8"/>
      <c r="D2" s="8"/>
      <c r="E2" s="8"/>
      <c r="F2" s="8"/>
      <c r="G2" s="8"/>
    </row>
    <row r="3" spans="1:7" ht="44.25" customHeight="1">
      <c r="A3" s="65" t="s">
        <v>1</v>
      </c>
      <c r="B3" s="65"/>
      <c r="C3" s="65"/>
      <c r="D3" s="65"/>
      <c r="E3" s="65"/>
      <c r="F3" s="65"/>
      <c r="G3" s="65"/>
    </row>
    <row r="5" spans="1:7" ht="29.25" customHeight="1">
      <c r="A5" s="59" t="s">
        <v>2</v>
      </c>
      <c r="B5" s="9"/>
      <c r="C5" s="10" t="s">
        <v>3</v>
      </c>
      <c r="D5" s="11" t="s">
        <v>4</v>
      </c>
      <c r="E5" s="10" t="s">
        <v>5</v>
      </c>
      <c r="F5" s="10" t="s">
        <v>6</v>
      </c>
      <c r="G5" s="10" t="s">
        <v>7</v>
      </c>
    </row>
    <row r="6" spans="1:7">
      <c r="A6" s="59"/>
      <c r="B6" s="12" t="s">
        <v>8</v>
      </c>
      <c r="C6" s="6">
        <v>180</v>
      </c>
      <c r="D6" s="6">
        <v>100</v>
      </c>
      <c r="E6" s="13">
        <f>C6*D6</f>
        <v>18000</v>
      </c>
      <c r="F6" s="43">
        <v>19000</v>
      </c>
      <c r="G6" s="45">
        <f>F6/D6</f>
        <v>190</v>
      </c>
    </row>
    <row r="7" spans="1:7">
      <c r="A7" s="59"/>
      <c r="B7" s="12" t="s">
        <v>9</v>
      </c>
      <c r="C7" s="6">
        <v>50</v>
      </c>
      <c r="D7" s="6">
        <v>100</v>
      </c>
      <c r="E7" s="13">
        <f>C7*D7</f>
        <v>5000</v>
      </c>
      <c r="F7" s="43">
        <v>4500</v>
      </c>
      <c r="G7" s="45">
        <f>F7/D7</f>
        <v>45</v>
      </c>
    </row>
    <row r="8" spans="1:7">
      <c r="A8" s="59"/>
      <c r="B8" s="12" t="s">
        <v>10</v>
      </c>
      <c r="C8" s="6">
        <v>50</v>
      </c>
      <c r="D8" s="6">
        <v>100</v>
      </c>
      <c r="E8" s="13">
        <f>C8*D8</f>
        <v>5000</v>
      </c>
      <c r="F8" s="43">
        <v>4000</v>
      </c>
      <c r="G8" s="45">
        <f>IF(D8=0,0,F8/D8)</f>
        <v>40</v>
      </c>
    </row>
    <row r="9" spans="1:7">
      <c r="A9" s="59"/>
      <c r="B9" s="12" t="s">
        <v>11</v>
      </c>
      <c r="C9" s="7">
        <v>0</v>
      </c>
      <c r="D9" s="7">
        <v>0</v>
      </c>
      <c r="E9" s="14">
        <f>C9*D9</f>
        <v>0</v>
      </c>
      <c r="F9" s="44">
        <v>0</v>
      </c>
      <c r="G9" s="46">
        <f>IF(D9=0,0,F9/D9)</f>
        <v>0</v>
      </c>
    </row>
    <row r="10" spans="1:7">
      <c r="A10" s="59"/>
      <c r="B10" s="15" t="s">
        <v>12</v>
      </c>
      <c r="C10" s="16"/>
      <c r="D10" s="17">
        <f>SUM(D6:D7)</f>
        <v>200</v>
      </c>
      <c r="E10" s="13"/>
      <c r="F10" s="12"/>
      <c r="G10" s="12"/>
    </row>
    <row r="11" spans="1:7">
      <c r="A11" s="1"/>
      <c r="B11" s="18"/>
      <c r="C11" s="18"/>
      <c r="D11" s="19"/>
      <c r="E11" s="20"/>
      <c r="F11" s="1"/>
      <c r="G11" s="1"/>
    </row>
    <row r="12" spans="1:7">
      <c r="A12" s="60" t="s">
        <v>13</v>
      </c>
      <c r="B12" s="21"/>
      <c r="C12" s="21"/>
      <c r="D12" s="22" t="s">
        <v>14</v>
      </c>
      <c r="E12" s="22" t="s">
        <v>15</v>
      </c>
      <c r="F12" s="23" t="s">
        <v>16</v>
      </c>
      <c r="G12" s="24" t="s">
        <v>17</v>
      </c>
    </row>
    <row r="13" spans="1:7">
      <c r="A13" s="60"/>
      <c r="B13" s="64" t="s">
        <v>8</v>
      </c>
      <c r="C13" s="64"/>
      <c r="D13" s="2">
        <v>4.2</v>
      </c>
      <c r="E13" s="25">
        <f>D13*C6*D6</f>
        <v>75600</v>
      </c>
      <c r="F13" s="2">
        <v>72000</v>
      </c>
      <c r="G13" s="25">
        <f>F13/D6</f>
        <v>720</v>
      </c>
    </row>
    <row r="14" spans="1:7">
      <c r="A14" s="60"/>
      <c r="B14" s="64" t="s">
        <v>9</v>
      </c>
      <c r="C14" s="64"/>
      <c r="D14" s="2">
        <v>8.5</v>
      </c>
      <c r="E14" s="25">
        <f>D14*C7*D7</f>
        <v>42500</v>
      </c>
      <c r="F14" s="2">
        <v>45000</v>
      </c>
      <c r="G14" s="25">
        <f>F14/D7</f>
        <v>450</v>
      </c>
    </row>
    <row r="15" spans="1:7">
      <c r="A15" s="60"/>
      <c r="B15" s="64" t="s">
        <v>10</v>
      </c>
      <c r="C15" s="64"/>
      <c r="D15" s="2">
        <v>5.44</v>
      </c>
      <c r="E15" s="25">
        <f>D15*C8*D8</f>
        <v>27200</v>
      </c>
      <c r="F15" s="2">
        <v>28000</v>
      </c>
      <c r="G15" s="25">
        <f>IF(D8=0,0,F15/D8)</f>
        <v>280</v>
      </c>
    </row>
    <row r="16" spans="1:7">
      <c r="A16" s="60"/>
      <c r="B16" s="64" t="s">
        <v>18</v>
      </c>
      <c r="C16" s="64"/>
      <c r="D16" s="3"/>
      <c r="E16" s="26">
        <f>D10*D16</f>
        <v>0</v>
      </c>
      <c r="F16" s="3">
        <v>0</v>
      </c>
      <c r="G16" s="26">
        <f>F16/D10</f>
        <v>0</v>
      </c>
    </row>
    <row r="17" spans="1:7">
      <c r="A17" s="60"/>
      <c r="B17" s="62" t="s">
        <v>19</v>
      </c>
      <c r="C17" s="62"/>
      <c r="D17" s="27"/>
      <c r="E17" s="28">
        <f>SUM(E13:E16)</f>
        <v>145300</v>
      </c>
      <c r="F17" s="28">
        <f>SUM(F13:F16)</f>
        <v>145000</v>
      </c>
      <c r="G17" s="27"/>
    </row>
    <row r="18" spans="1:7">
      <c r="A18" s="1"/>
      <c r="B18" s="29"/>
      <c r="C18" s="29"/>
      <c r="D18" s="19"/>
      <c r="E18" s="19"/>
      <c r="F18" s="1"/>
      <c r="G18" s="1"/>
    </row>
    <row r="19" spans="1:7">
      <c r="A19" s="61" t="s">
        <v>20</v>
      </c>
      <c r="B19" s="30" t="s">
        <v>8</v>
      </c>
      <c r="C19" s="30"/>
      <c r="D19" s="31" t="s">
        <v>21</v>
      </c>
      <c r="E19" s="31" t="s">
        <v>22</v>
      </c>
      <c r="F19" s="32" t="s">
        <v>23</v>
      </c>
      <c r="G19" s="32" t="s">
        <v>24</v>
      </c>
    </row>
    <row r="20" spans="1:7">
      <c r="A20" s="61"/>
      <c r="B20" s="58" t="s">
        <v>25</v>
      </c>
      <c r="C20" s="58"/>
      <c r="D20" s="4">
        <v>56.5</v>
      </c>
      <c r="E20" s="33">
        <f>D6*D20</f>
        <v>5650</v>
      </c>
      <c r="F20" s="4">
        <v>5600</v>
      </c>
      <c r="G20" s="33">
        <f>F20/D6</f>
        <v>56</v>
      </c>
    </row>
    <row r="21" spans="1:7">
      <c r="A21" s="61"/>
      <c r="B21" s="58" t="s">
        <v>26</v>
      </c>
      <c r="C21" s="58"/>
      <c r="D21" s="4">
        <v>36.549999999999997</v>
      </c>
      <c r="E21" s="33">
        <f>D6*D21</f>
        <v>3654.9999999999995</v>
      </c>
      <c r="F21" s="4">
        <v>0</v>
      </c>
      <c r="G21" s="33">
        <f>F21/D6</f>
        <v>0</v>
      </c>
    </row>
    <row r="22" spans="1:7">
      <c r="A22" s="61"/>
      <c r="B22" s="58" t="s">
        <v>27</v>
      </c>
      <c r="C22" s="58"/>
      <c r="D22" s="4">
        <v>126.41</v>
      </c>
      <c r="E22" s="33">
        <f>D6*D22</f>
        <v>12641</v>
      </c>
      <c r="F22" s="4">
        <v>0</v>
      </c>
      <c r="G22" s="33">
        <f>F22/D6</f>
        <v>0</v>
      </c>
    </row>
    <row r="23" spans="1:7">
      <c r="A23" s="61"/>
      <c r="B23" s="58" t="s">
        <v>28</v>
      </c>
      <c r="C23" s="58"/>
      <c r="D23" s="4">
        <v>43.5</v>
      </c>
      <c r="E23" s="33">
        <f>D6*D23</f>
        <v>4350</v>
      </c>
      <c r="F23" s="4">
        <v>0</v>
      </c>
      <c r="G23" s="33">
        <f>F23/D6</f>
        <v>0</v>
      </c>
    </row>
    <row r="24" spans="1:7">
      <c r="A24" s="61"/>
      <c r="B24" s="58" t="s">
        <v>29</v>
      </c>
      <c r="C24" s="58"/>
      <c r="D24" s="4">
        <v>0</v>
      </c>
      <c r="E24" s="33">
        <f>D6*D24</f>
        <v>0</v>
      </c>
      <c r="F24" s="4">
        <v>0</v>
      </c>
      <c r="G24" s="33">
        <f>F24/D6</f>
        <v>0</v>
      </c>
    </row>
    <row r="25" spans="1:7">
      <c r="A25" s="61"/>
      <c r="B25" s="58" t="s">
        <v>30</v>
      </c>
      <c r="C25" s="58"/>
      <c r="D25" s="4">
        <v>180</v>
      </c>
      <c r="E25" s="33">
        <f>D6*D25</f>
        <v>18000</v>
      </c>
      <c r="F25" s="4">
        <v>0</v>
      </c>
      <c r="G25" s="33">
        <f>F25/D6</f>
        <v>0</v>
      </c>
    </row>
    <row r="26" spans="1:7">
      <c r="A26" s="61"/>
      <c r="B26" s="58" t="s">
        <v>31</v>
      </c>
      <c r="C26" s="58"/>
      <c r="D26" s="4">
        <v>11.05</v>
      </c>
      <c r="E26" s="33">
        <f>D6*D26</f>
        <v>1105</v>
      </c>
      <c r="F26" s="4">
        <v>0</v>
      </c>
      <c r="G26" s="33">
        <f>F26/D6</f>
        <v>0</v>
      </c>
    </row>
    <row r="27" spans="1:7">
      <c r="A27" s="61"/>
      <c r="B27" s="50" t="s">
        <v>32</v>
      </c>
      <c r="C27" s="50"/>
      <c r="D27" s="4">
        <v>0</v>
      </c>
      <c r="E27" s="33">
        <f>D6*D27</f>
        <v>0</v>
      </c>
      <c r="F27" s="4">
        <v>0</v>
      </c>
      <c r="G27" s="33">
        <f>F27/D6</f>
        <v>0</v>
      </c>
    </row>
    <row r="28" spans="1:7">
      <c r="A28" s="61"/>
      <c r="B28" s="58" t="s">
        <v>33</v>
      </c>
      <c r="C28" s="58"/>
      <c r="D28" s="5">
        <v>104.12</v>
      </c>
      <c r="E28" s="34">
        <f>D6*D28</f>
        <v>10412</v>
      </c>
      <c r="F28" s="5">
        <v>0</v>
      </c>
      <c r="G28" s="34">
        <f>F28/D6</f>
        <v>0</v>
      </c>
    </row>
    <row r="29" spans="1:7">
      <c r="A29" s="61"/>
      <c r="B29" s="55" t="s">
        <v>34</v>
      </c>
      <c r="C29" s="55"/>
      <c r="D29" s="35">
        <f>SUM(D20:D28)</f>
        <v>558.13</v>
      </c>
      <c r="E29" s="36">
        <f>SUM(E20:E28)</f>
        <v>55813</v>
      </c>
      <c r="F29" s="36">
        <f>SUM(F20:F28)</f>
        <v>5600</v>
      </c>
      <c r="G29" s="36">
        <f>SUM(G20:G28)</f>
        <v>56</v>
      </c>
    </row>
    <row r="30" spans="1:7">
      <c r="A30" s="61"/>
      <c r="B30" s="30"/>
      <c r="C30" s="30"/>
      <c r="D30" s="33"/>
      <c r="E30" s="36"/>
      <c r="F30" s="36"/>
      <c r="G30" s="36"/>
    </row>
    <row r="31" spans="1:7">
      <c r="A31" s="61"/>
      <c r="B31" s="30" t="s">
        <v>9</v>
      </c>
      <c r="C31" s="30"/>
      <c r="D31" s="31" t="s">
        <v>21</v>
      </c>
      <c r="E31" s="31" t="s">
        <v>22</v>
      </c>
      <c r="F31" s="32" t="s">
        <v>23</v>
      </c>
      <c r="G31" s="32" t="s">
        <v>24</v>
      </c>
    </row>
    <row r="32" spans="1:7">
      <c r="A32" s="61"/>
      <c r="B32" s="54" t="s">
        <v>25</v>
      </c>
      <c r="C32" s="54"/>
      <c r="D32" s="4">
        <v>47.95</v>
      </c>
      <c r="E32" s="33">
        <f>D7*D32</f>
        <v>4795</v>
      </c>
      <c r="F32" s="4">
        <v>3900</v>
      </c>
      <c r="G32" s="33">
        <f>F32/D7</f>
        <v>39</v>
      </c>
    </row>
    <row r="33" spans="1:7">
      <c r="A33" s="61"/>
      <c r="B33" s="58" t="s">
        <v>27</v>
      </c>
      <c r="C33" s="58"/>
      <c r="D33" s="4">
        <v>57.75</v>
      </c>
      <c r="E33" s="33">
        <f>D7*D33</f>
        <v>5775</v>
      </c>
      <c r="F33" s="4">
        <v>0</v>
      </c>
      <c r="G33" s="33">
        <f>F33/D7</f>
        <v>0</v>
      </c>
    </row>
    <row r="34" spans="1:7">
      <c r="A34" s="61"/>
      <c r="B34" s="58" t="s">
        <v>28</v>
      </c>
      <c r="C34" s="58"/>
      <c r="D34" s="4">
        <v>35.43</v>
      </c>
      <c r="E34" s="33">
        <f>D7*D34</f>
        <v>3543</v>
      </c>
      <c r="F34" s="4">
        <v>0</v>
      </c>
      <c r="G34" s="33">
        <f>F34/D7</f>
        <v>0</v>
      </c>
    </row>
    <row r="35" spans="1:7">
      <c r="A35" s="61"/>
      <c r="B35" s="58" t="s">
        <v>35</v>
      </c>
      <c r="C35" s="58"/>
      <c r="D35" s="4">
        <v>0</v>
      </c>
      <c r="E35" s="33">
        <f>D7*D35</f>
        <v>0</v>
      </c>
      <c r="F35" s="4">
        <v>0</v>
      </c>
      <c r="G35" s="33">
        <f>F35/D7</f>
        <v>0</v>
      </c>
    </row>
    <row r="36" spans="1:7">
      <c r="A36" s="61"/>
      <c r="B36" s="58" t="s">
        <v>30</v>
      </c>
      <c r="C36" s="58"/>
      <c r="D36" s="4">
        <v>180</v>
      </c>
      <c r="E36" s="33">
        <f>D7*D36</f>
        <v>18000</v>
      </c>
      <c r="F36" s="4">
        <v>0</v>
      </c>
      <c r="G36" s="33">
        <f>F36/D7</f>
        <v>0</v>
      </c>
    </row>
    <row r="37" spans="1:7">
      <c r="A37" s="61"/>
      <c r="B37" s="58" t="s">
        <v>31</v>
      </c>
      <c r="C37" s="58"/>
      <c r="D37" s="4">
        <v>6.98</v>
      </c>
      <c r="E37" s="33">
        <f>D7*D37</f>
        <v>698</v>
      </c>
      <c r="F37" s="4">
        <v>0</v>
      </c>
      <c r="G37" s="33">
        <f>F37/D7</f>
        <v>0</v>
      </c>
    </row>
    <row r="38" spans="1:7">
      <c r="A38" s="61"/>
      <c r="B38" s="50" t="s">
        <v>32</v>
      </c>
      <c r="C38" s="50"/>
      <c r="D38" s="4">
        <v>0</v>
      </c>
      <c r="E38" s="33">
        <f>D7*D38</f>
        <v>0</v>
      </c>
      <c r="F38" s="4">
        <v>0</v>
      </c>
      <c r="G38" s="33">
        <f>F38/D7</f>
        <v>0</v>
      </c>
    </row>
    <row r="39" spans="1:7">
      <c r="A39" s="61"/>
      <c r="B39" s="58" t="s">
        <v>33</v>
      </c>
      <c r="C39" s="58"/>
      <c r="D39" s="5">
        <v>81.87</v>
      </c>
      <c r="E39" s="34">
        <f>D7*D39</f>
        <v>8187</v>
      </c>
      <c r="F39" s="5">
        <v>0</v>
      </c>
      <c r="G39" s="34">
        <f>F39/D7</f>
        <v>0</v>
      </c>
    </row>
    <row r="40" spans="1:7">
      <c r="A40" s="61"/>
      <c r="B40" s="55" t="s">
        <v>34</v>
      </c>
      <c r="C40" s="55"/>
      <c r="D40" s="35">
        <f>SUM(D32:D39)</f>
        <v>409.98</v>
      </c>
      <c r="E40" s="36">
        <f>SUM(E32:E39)</f>
        <v>40998</v>
      </c>
      <c r="F40" s="36">
        <f>SUM(F32:F39)</f>
        <v>3900</v>
      </c>
      <c r="G40" s="36">
        <f>SUM(G32:G39)</f>
        <v>39</v>
      </c>
    </row>
    <row r="41" spans="1:7" s="1" customFormat="1">
      <c r="A41" s="61"/>
      <c r="B41" s="52"/>
      <c r="C41" s="52"/>
      <c r="D41" s="35"/>
      <c r="E41" s="36"/>
      <c r="F41" s="36"/>
      <c r="G41" s="36"/>
    </row>
    <row r="42" spans="1:7" s="1" customFormat="1">
      <c r="A42" s="61"/>
      <c r="B42" s="30" t="s">
        <v>10</v>
      </c>
      <c r="C42" s="30"/>
      <c r="D42" s="31" t="s">
        <v>21</v>
      </c>
      <c r="E42" s="31" t="s">
        <v>22</v>
      </c>
      <c r="F42" s="32" t="s">
        <v>23</v>
      </c>
      <c r="G42" s="32" t="s">
        <v>24</v>
      </c>
    </row>
    <row r="43" spans="1:7" s="1" customFormat="1">
      <c r="A43" s="61"/>
      <c r="B43" s="54" t="s">
        <v>25</v>
      </c>
      <c r="C43" s="54"/>
      <c r="D43" s="4">
        <v>47.95</v>
      </c>
      <c r="E43" s="33">
        <f>D8*D43</f>
        <v>4795</v>
      </c>
      <c r="F43" s="4">
        <v>3900</v>
      </c>
      <c r="G43" s="33">
        <f>F43/D8</f>
        <v>39</v>
      </c>
    </row>
    <row r="44" spans="1:7" s="1" customFormat="1">
      <c r="A44" s="61"/>
      <c r="B44" s="58" t="s">
        <v>27</v>
      </c>
      <c r="C44" s="58"/>
      <c r="D44" s="4">
        <v>57.75</v>
      </c>
      <c r="E44" s="33">
        <f>D8*D44</f>
        <v>5775</v>
      </c>
      <c r="F44" s="4">
        <v>0</v>
      </c>
      <c r="G44" s="33">
        <f>F44/D8</f>
        <v>0</v>
      </c>
    </row>
    <row r="45" spans="1:7" s="1" customFormat="1">
      <c r="A45" s="61"/>
      <c r="B45" s="58" t="s">
        <v>28</v>
      </c>
      <c r="C45" s="58"/>
      <c r="D45" s="4">
        <v>35.43</v>
      </c>
      <c r="E45" s="33">
        <f>D8*D45</f>
        <v>3543</v>
      </c>
      <c r="F45" s="4">
        <v>0</v>
      </c>
      <c r="G45" s="33">
        <f>F45/D8</f>
        <v>0</v>
      </c>
    </row>
    <row r="46" spans="1:7" s="1" customFormat="1">
      <c r="A46" s="61"/>
      <c r="B46" s="58" t="s">
        <v>35</v>
      </c>
      <c r="C46" s="58"/>
      <c r="D46" s="4">
        <v>0</v>
      </c>
      <c r="E46" s="33">
        <f>D8*D46</f>
        <v>0</v>
      </c>
      <c r="F46" s="4">
        <v>0</v>
      </c>
      <c r="G46" s="33">
        <f>F46/D8</f>
        <v>0</v>
      </c>
    </row>
    <row r="47" spans="1:7" s="1" customFormat="1">
      <c r="A47" s="61"/>
      <c r="B47" s="58" t="s">
        <v>30</v>
      </c>
      <c r="C47" s="58"/>
      <c r="D47" s="4">
        <v>180</v>
      </c>
      <c r="E47" s="33">
        <f>D8*D47</f>
        <v>18000</v>
      </c>
      <c r="F47" s="4">
        <v>0</v>
      </c>
      <c r="G47" s="33">
        <f>F47/D8</f>
        <v>0</v>
      </c>
    </row>
    <row r="48" spans="1:7" s="1" customFormat="1">
      <c r="A48" s="61"/>
      <c r="B48" s="58" t="s">
        <v>31</v>
      </c>
      <c r="C48" s="58"/>
      <c r="D48" s="4">
        <v>6.98</v>
      </c>
      <c r="E48" s="33">
        <f>D8*D48</f>
        <v>698</v>
      </c>
      <c r="F48" s="4">
        <v>0</v>
      </c>
      <c r="G48" s="33">
        <f>F48/D8</f>
        <v>0</v>
      </c>
    </row>
    <row r="49" spans="1:7" s="1" customFormat="1">
      <c r="A49" s="61"/>
      <c r="B49" s="51" t="s">
        <v>32</v>
      </c>
      <c r="C49" s="51"/>
      <c r="D49" s="4">
        <v>0</v>
      </c>
      <c r="E49" s="33">
        <f>D8*D49</f>
        <v>0</v>
      </c>
      <c r="F49" s="4">
        <v>0</v>
      </c>
      <c r="G49" s="33">
        <f>F49/D8</f>
        <v>0</v>
      </c>
    </row>
    <row r="50" spans="1:7" s="1" customFormat="1">
      <c r="A50" s="61"/>
      <c r="B50" s="58" t="s">
        <v>33</v>
      </c>
      <c r="C50" s="58"/>
      <c r="D50" s="5">
        <v>81.87</v>
      </c>
      <c r="E50" s="34">
        <f>D8*D50</f>
        <v>8187</v>
      </c>
      <c r="F50" s="5">
        <v>0</v>
      </c>
      <c r="G50" s="34">
        <f>F50/D8</f>
        <v>0</v>
      </c>
    </row>
    <row r="51" spans="1:7" s="1" customFormat="1">
      <c r="A51" s="61"/>
      <c r="B51" s="55" t="s">
        <v>34</v>
      </c>
      <c r="C51" s="55"/>
      <c r="D51" s="35">
        <f>SUM(D43:D50)</f>
        <v>409.98</v>
      </c>
      <c r="E51" s="36">
        <f>SUM(E43:E50)</f>
        <v>40998</v>
      </c>
      <c r="F51" s="36">
        <f>SUM(F43:F50)</f>
        <v>3900</v>
      </c>
      <c r="G51" s="36">
        <f>SUM(G43:G50)</f>
        <v>39</v>
      </c>
    </row>
    <row r="52" spans="1:7">
      <c r="A52" s="61"/>
      <c r="B52" s="30"/>
      <c r="C52" s="30"/>
      <c r="D52" s="33"/>
      <c r="E52" s="36"/>
      <c r="F52" s="36"/>
      <c r="G52" s="36"/>
    </row>
    <row r="53" spans="1:7">
      <c r="A53" s="61"/>
      <c r="B53" s="30" t="s">
        <v>36</v>
      </c>
      <c r="C53" s="30"/>
      <c r="D53" s="31" t="s">
        <v>21</v>
      </c>
      <c r="E53" s="31" t="s">
        <v>22</v>
      </c>
      <c r="F53" s="32" t="s">
        <v>23</v>
      </c>
      <c r="G53" s="32" t="s">
        <v>24</v>
      </c>
    </row>
    <row r="54" spans="1:7">
      <c r="A54" s="61"/>
      <c r="B54" s="54" t="s">
        <v>37</v>
      </c>
      <c r="C54" s="54"/>
      <c r="D54" s="4">
        <v>0</v>
      </c>
      <c r="E54" s="33">
        <f>D9*D54</f>
        <v>0</v>
      </c>
      <c r="F54" s="4">
        <v>0</v>
      </c>
      <c r="G54" s="33">
        <f>IF(D9=0,0,F54/D9)</f>
        <v>0</v>
      </c>
    </row>
    <row r="55" spans="1:7">
      <c r="A55" s="61"/>
      <c r="B55" s="54" t="s">
        <v>25</v>
      </c>
      <c r="C55" s="54"/>
      <c r="D55" s="5">
        <v>0</v>
      </c>
      <c r="E55" s="34">
        <f>D9*D55</f>
        <v>0</v>
      </c>
      <c r="F55" s="5">
        <v>0</v>
      </c>
      <c r="G55" s="34">
        <f>IF(D9=0,0,F55/D9)</f>
        <v>0</v>
      </c>
    </row>
    <row r="56" spans="1:7">
      <c r="A56" s="61"/>
      <c r="B56" s="55" t="s">
        <v>34</v>
      </c>
      <c r="C56" s="55"/>
      <c r="D56" s="35">
        <f>SUM(D54:D55)</f>
        <v>0</v>
      </c>
      <c r="E56" s="36">
        <f>SUM(E54:E55)</f>
        <v>0</v>
      </c>
      <c r="F56" s="36">
        <f>SUM(F54:F55)</f>
        <v>0</v>
      </c>
      <c r="G56" s="35">
        <f>SUM(G54:G55)</f>
        <v>0</v>
      </c>
    </row>
    <row r="57" spans="1:7">
      <c r="A57" s="61"/>
      <c r="B57" s="30"/>
      <c r="C57" s="30"/>
      <c r="D57" s="33"/>
      <c r="E57" s="36"/>
      <c r="F57" s="36"/>
      <c r="G57" s="33"/>
    </row>
    <row r="58" spans="1:7">
      <c r="A58" s="61"/>
      <c r="B58" s="56" t="s">
        <v>38</v>
      </c>
      <c r="C58" s="56"/>
      <c r="D58" s="33"/>
      <c r="E58" s="36">
        <f>E29+E40+E56</f>
        <v>96811</v>
      </c>
      <c r="F58" s="36">
        <f>F29+F40+F56</f>
        <v>9500</v>
      </c>
      <c r="G58" s="33"/>
    </row>
    <row r="59" spans="1:7">
      <c r="A59" s="1"/>
      <c r="B59" s="1"/>
      <c r="C59" s="1"/>
      <c r="D59" s="19"/>
      <c r="E59" s="19"/>
      <c r="F59" s="1"/>
      <c r="G59" s="1"/>
    </row>
    <row r="60" spans="1:7">
      <c r="A60" s="37"/>
      <c r="B60" s="37"/>
      <c r="C60" s="37"/>
      <c r="D60" s="47"/>
      <c r="E60" s="47" t="s">
        <v>39</v>
      </c>
      <c r="F60" s="48" t="s">
        <v>40</v>
      </c>
      <c r="G60" s="48" t="s">
        <v>41</v>
      </c>
    </row>
    <row r="61" spans="1:7">
      <c r="A61" s="38"/>
      <c r="B61" s="57" t="s">
        <v>42</v>
      </c>
      <c r="C61" s="57"/>
      <c r="D61" s="39"/>
      <c r="E61" s="40">
        <f>E17-E58</f>
        <v>48489</v>
      </c>
      <c r="F61" s="40">
        <f>F17-F58</f>
        <v>135500</v>
      </c>
      <c r="G61" s="49"/>
    </row>
    <row r="62" spans="1:7">
      <c r="A62" s="38"/>
      <c r="B62" s="57" t="s">
        <v>43</v>
      </c>
      <c r="C62" s="57"/>
      <c r="D62" s="39"/>
      <c r="E62" s="40">
        <f>E61/D10</f>
        <v>242.44499999999999</v>
      </c>
      <c r="F62" s="40">
        <f>F61/D10</f>
        <v>677.5</v>
      </c>
      <c r="G62" s="49"/>
    </row>
    <row r="63" spans="1:7">
      <c r="A63" s="38"/>
      <c r="B63" s="57" t="s">
        <v>44</v>
      </c>
      <c r="C63" s="57"/>
      <c r="D63" s="38"/>
      <c r="E63" s="41">
        <f>E29/E6</f>
        <v>3.1007222222222222</v>
      </c>
      <c r="F63" s="42">
        <f>IF(F6=0,0,G29/F6)</f>
        <v>2.9473684210526317E-3</v>
      </c>
      <c r="G63" s="41">
        <f>IF(F6=0,0,F13/F6)</f>
        <v>3.7894736842105261</v>
      </c>
    </row>
    <row r="64" spans="1:7" s="1" customFormat="1">
      <c r="A64" s="38"/>
      <c r="B64" s="57" t="s">
        <v>45</v>
      </c>
      <c r="C64" s="57"/>
      <c r="D64" s="38"/>
      <c r="E64" s="42">
        <f>E40/E7</f>
        <v>8.1996000000000002</v>
      </c>
      <c r="F64" s="42">
        <f>IF(F7=0,0,G40/F7)</f>
        <v>8.6666666666666663E-3</v>
      </c>
      <c r="G64" s="41">
        <f>IF(F7=0,0,F14/F7)</f>
        <v>10</v>
      </c>
    </row>
    <row r="65" spans="1:7">
      <c r="A65" s="38"/>
      <c r="B65" s="57" t="s">
        <v>48</v>
      </c>
      <c r="C65" s="57"/>
      <c r="D65" s="38"/>
      <c r="E65" s="42">
        <f>E51/E8</f>
        <v>8.1996000000000002</v>
      </c>
      <c r="F65" s="42">
        <f>IF(F8=0,0,G51/F8)</f>
        <v>9.75E-3</v>
      </c>
      <c r="G65" s="41">
        <f>IF(F8=0,0,F15/F8)</f>
        <v>7</v>
      </c>
    </row>
    <row r="67" spans="1:7">
      <c r="A67" s="53" t="s">
        <v>46</v>
      </c>
      <c r="B67" s="53"/>
      <c r="C67" s="53"/>
      <c r="D67" s="53"/>
      <c r="E67" s="53"/>
      <c r="F67" s="53"/>
      <c r="G67" s="53"/>
    </row>
    <row r="68" spans="1:7">
      <c r="A68" s="53" t="s">
        <v>47</v>
      </c>
      <c r="B68" s="53"/>
      <c r="C68" s="53"/>
      <c r="D68" s="53"/>
      <c r="E68" s="53"/>
      <c r="F68" s="53"/>
      <c r="G68" s="53"/>
    </row>
    <row r="69" spans="1:7">
      <c r="A69" s="53"/>
      <c r="B69" s="53"/>
      <c r="C69" s="53"/>
      <c r="D69" s="53"/>
      <c r="E69" s="53"/>
      <c r="F69" s="53"/>
      <c r="G69" s="53"/>
    </row>
  </sheetData>
  <mergeCells count="47">
    <mergeCell ref="B50:C50"/>
    <mergeCell ref="B51:C51"/>
    <mergeCell ref="B64:C64"/>
    <mergeCell ref="B46:C46"/>
    <mergeCell ref="B43:C43"/>
    <mergeCell ref="B44:C44"/>
    <mergeCell ref="B45:C45"/>
    <mergeCell ref="B47:C47"/>
    <mergeCell ref="B48:C48"/>
    <mergeCell ref="A1:G1"/>
    <mergeCell ref="B13:C13"/>
    <mergeCell ref="B14:C14"/>
    <mergeCell ref="B15:C15"/>
    <mergeCell ref="B16:C16"/>
    <mergeCell ref="A3:G3"/>
    <mergeCell ref="B37:C37"/>
    <mergeCell ref="B39:C39"/>
    <mergeCell ref="B40:C40"/>
    <mergeCell ref="B25:C25"/>
    <mergeCell ref="A5:A10"/>
    <mergeCell ref="A12:A17"/>
    <mergeCell ref="A19:A58"/>
    <mergeCell ref="B22:C22"/>
    <mergeCell ref="B54:C54"/>
    <mergeCell ref="B17:C17"/>
    <mergeCell ref="B21:C21"/>
    <mergeCell ref="B20:C20"/>
    <mergeCell ref="B35:C35"/>
    <mergeCell ref="B36:C36"/>
    <mergeCell ref="B23:C23"/>
    <mergeCell ref="B24:C24"/>
    <mergeCell ref="B26:C26"/>
    <mergeCell ref="B32:C32"/>
    <mergeCell ref="B33:C33"/>
    <mergeCell ref="B34:C34"/>
    <mergeCell ref="B28:C28"/>
    <mergeCell ref="B29:C29"/>
    <mergeCell ref="A69:G69"/>
    <mergeCell ref="A67:G67"/>
    <mergeCell ref="A68:G68"/>
    <mergeCell ref="B55:C55"/>
    <mergeCell ref="B56:C56"/>
    <mergeCell ref="B58:C58"/>
    <mergeCell ref="B61:C61"/>
    <mergeCell ref="B62:C62"/>
    <mergeCell ref="B63:C63"/>
    <mergeCell ref="B65:C65"/>
  </mergeCells>
  <phoneticPr fontId="14" type="noConversion"/>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Grider</dc:creator>
  <cp:lastModifiedBy>Jessica</cp:lastModifiedBy>
  <cp:lastPrinted>2011-01-27T18:34:59Z</cp:lastPrinted>
  <dcterms:created xsi:type="dcterms:W3CDTF">2011-01-27T17:02:26Z</dcterms:created>
  <dcterms:modified xsi:type="dcterms:W3CDTF">2014-01-31T20:47:25Z</dcterms:modified>
</cp:coreProperties>
</file>